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100" windowHeight="8070" activeTab="2"/>
  </bookViews>
  <sheets>
    <sheet name="Sheet1" sheetId="1" r:id="rId1"/>
    <sheet name="tord7-9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E1" i="2"/>
  <c r="F1"/>
  <c r="G1"/>
  <c r="H1"/>
  <c r="I1"/>
  <c r="J1"/>
  <c r="K1"/>
  <c r="L1"/>
  <c r="M1"/>
  <c r="D1"/>
  <c r="L10" i="4"/>
  <c r="L5"/>
  <c r="Q10"/>
  <c r="Q7"/>
  <c r="P10"/>
  <c r="P7"/>
  <c r="O10"/>
  <c r="O7"/>
  <c r="N10"/>
  <c r="N7"/>
  <c r="Q9"/>
  <c r="Q14"/>
  <c r="P9"/>
  <c r="P14"/>
  <c r="O9"/>
  <c r="O14"/>
  <c r="N9"/>
  <c r="N14"/>
  <c r="L14"/>
  <c r="L11"/>
  <c r="Q12"/>
  <c r="Q17"/>
  <c r="P12"/>
  <c r="P17"/>
  <c r="O12"/>
  <c r="O17"/>
  <c r="N12"/>
  <c r="N17"/>
  <c r="L9"/>
  <c r="L17"/>
  <c r="Q18"/>
  <c r="Q16"/>
  <c r="Q19"/>
  <c r="P18"/>
  <c r="P16"/>
  <c r="P19"/>
  <c r="O18"/>
  <c r="O16"/>
  <c r="O19"/>
  <c r="N18"/>
  <c r="N16"/>
  <c r="N19"/>
  <c r="L6"/>
  <c r="L16"/>
  <c r="L12"/>
  <c r="L13"/>
  <c r="L19"/>
  <c r="L4"/>
  <c r="L7"/>
  <c r="L18"/>
  <c r="L15"/>
  <c r="L8"/>
  <c r="Q5"/>
  <c r="Q8"/>
  <c r="Q6"/>
  <c r="Q11"/>
  <c r="Q13"/>
  <c r="Q15"/>
  <c r="Q4"/>
  <c r="P5"/>
  <c r="P8"/>
  <c r="P6"/>
  <c r="P11"/>
  <c r="P13"/>
  <c r="P15"/>
  <c r="P4"/>
  <c r="N5"/>
  <c r="O5"/>
  <c r="N8"/>
  <c r="O8"/>
  <c r="N6"/>
  <c r="O6"/>
  <c r="N15"/>
  <c r="O15"/>
  <c r="N11"/>
  <c r="O11"/>
  <c r="N13"/>
  <c r="O13"/>
  <c r="O4"/>
  <c r="N4"/>
  <c r="M11" i="1"/>
  <c r="M13"/>
  <c r="M8"/>
  <c r="M5"/>
  <c r="M14"/>
  <c r="M4"/>
  <c r="M9"/>
  <c r="M10"/>
  <c r="M12"/>
  <c r="M7"/>
  <c r="M6"/>
  <c r="E2" i="2" l="1"/>
  <c r="E16" l="1"/>
  <c r="C22"/>
  <c r="E4"/>
  <c r="E17"/>
  <c r="E18"/>
  <c r="E19"/>
  <c r="E8"/>
  <c r="E7"/>
  <c r="E10"/>
  <c r="E11"/>
  <c r="E12"/>
  <c r="E5"/>
  <c r="E6"/>
  <c r="E9"/>
  <c r="E13"/>
  <c r="C13" s="1"/>
  <c r="E14"/>
  <c r="C14" s="1"/>
  <c r="E15"/>
  <c r="C6" l="1"/>
  <c r="C18"/>
  <c r="C10"/>
  <c r="C11"/>
  <c r="C5"/>
  <c r="C7"/>
  <c r="C9"/>
  <c r="C15" l="1"/>
  <c r="C17"/>
  <c r="C19" l="1"/>
  <c r="C4"/>
  <c r="C16"/>
  <c r="C8" l="1"/>
  <c r="C12"/>
  <c r="A6" l="1"/>
  <c r="A5"/>
  <c r="A4"/>
  <c r="A19"/>
  <c r="A15"/>
  <c r="A17"/>
  <c r="A14"/>
  <c r="A16"/>
  <c r="A7"/>
  <c r="A9"/>
  <c r="A8"/>
  <c r="A18"/>
  <c r="A10"/>
  <c r="A11"/>
  <c r="A13"/>
  <c r="A12"/>
</calcChain>
</file>

<file path=xl/sharedStrings.xml><?xml version="1.0" encoding="utf-8"?>
<sst xmlns="http://schemas.openxmlformats.org/spreadsheetml/2006/main" count="124" uniqueCount="71">
  <si>
    <t>DUPLAS</t>
  </si>
  <si>
    <t>TOTAL</t>
  </si>
  <si>
    <t>LULA &amp; ANA P</t>
  </si>
  <si>
    <t>EDUARDO M &amp; PAULINHO</t>
  </si>
  <si>
    <t>PAULINHA &amp; TUBISKA</t>
  </si>
  <si>
    <t>GRAÇA &amp; CAMARGO</t>
  </si>
  <si>
    <t>SILVA NETO &amp; AMILCAR</t>
  </si>
  <si>
    <t>ROBERTINHO &amp; CARU</t>
  </si>
  <si>
    <t>ANGELICA P &amp; PATRICIA</t>
  </si>
  <si>
    <t>FERNANDO &amp; J BARBOSA</t>
  </si>
  <si>
    <t>1ª R.</t>
  </si>
  <si>
    <t>2ª R.</t>
  </si>
  <si>
    <t>3ª R.</t>
  </si>
  <si>
    <t>4ª R.</t>
  </si>
  <si>
    <t>5ª R.</t>
  </si>
  <si>
    <t>6ª R.</t>
  </si>
  <si>
    <t>7ª R.</t>
  </si>
  <si>
    <t>8ª R.</t>
  </si>
  <si>
    <t>9ª R.</t>
  </si>
  <si>
    <t>10ª R.</t>
  </si>
  <si>
    <t>11ª R.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</si>
  <si>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</si>
  <si>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</si>
  <si>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</si>
  <si>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</si>
  <si>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</si>
  <si>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</si>
  <si>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</si>
  <si>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</si>
  <si>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</si>
  <si>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</si>
  <si>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CLAS.</t>
  </si>
  <si>
    <t>PAULO &amp; VERA</t>
  </si>
  <si>
    <t>JUNIOR &amp; EDUARDO</t>
  </si>
  <si>
    <t>SONIA S. &amp; ROSÍ</t>
  </si>
  <si>
    <t>22º</t>
  </si>
  <si>
    <t>datas</t>
  </si>
  <si>
    <t>ROBERTINHO &amp; THIAGO</t>
  </si>
  <si>
    <t>BETO B O &amp; J BARBOSA</t>
  </si>
  <si>
    <t>M LUIZA P B &amp; ANDRE T</t>
  </si>
  <si>
    <t>LUCIA M &amp; JULIANO</t>
  </si>
  <si>
    <t>PAULINHO &amp; EDUARDO M</t>
  </si>
  <si>
    <t>ISABELLA &amp; ANNA F.</t>
  </si>
  <si>
    <t>EDUARDO V. &amp; JUNIOR</t>
  </si>
  <si>
    <t>11º</t>
  </si>
  <si>
    <t>12º</t>
  </si>
  <si>
    <t>13º</t>
  </si>
  <si>
    <t>14º</t>
  </si>
  <si>
    <t>GUILHERME &amp; L. ANTONIO</t>
  </si>
  <si>
    <t>BERNARDO &amp; FELIPE C</t>
  </si>
  <si>
    <t>ISA &amp; JULIANA</t>
  </si>
  <si>
    <t>LUCIA M &amp; PILOTO</t>
  </si>
  <si>
    <t>N-A</t>
  </si>
  <si>
    <t>CLAUDIO &amp; GUILHERME</t>
  </si>
  <si>
    <t>CARU &amp; JAQUELINE</t>
  </si>
  <si>
    <t>15º</t>
  </si>
  <si>
    <t>16º</t>
  </si>
  <si>
    <t>Resultados descartados:</t>
  </si>
  <si>
    <t>L ANTONIO &amp; PILOTO</t>
  </si>
  <si>
    <t>ANGELICA P &amp; FELIPE C</t>
  </si>
  <si>
    <t>JULIANA &amp; GRAÇA</t>
  </si>
  <si>
    <t>M LUIZA P B &amp; THIAGO</t>
  </si>
  <si>
    <t>ROBERTINHO &amp; MARCELO C B</t>
  </si>
  <si>
    <t>BETO B O &amp; JULIANO</t>
  </si>
  <si>
    <t>PATRICIA &amp; PAULINHO</t>
  </si>
  <si>
    <t>ISABELLA &amp; ANNICK</t>
  </si>
  <si>
    <t>J BARBOSA &amp; BERNARDO S</t>
  </si>
  <si>
    <t>AMILCAR &amp; CAMARGO</t>
  </si>
  <si>
    <t>CAIO F &amp; ALBERT F</t>
  </si>
  <si>
    <t>SONIA S &amp; EVANDRO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</si>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</sst>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[$-416]d\-mmm;@"/>
  </numFmts>
  <fonts count="13">
    <font>
      <sz val="10"/>
      <name val="Arial"/>
    </font>
    <font>
      <sz val="8"/>
      <name val="Arial"/>
    </font>
    <font>
      <b/>
      <sz val="16"/>
      <name val="Arial"/>
    </font>
    <font>
      <b/>
      <sz val="14"/>
      <name val="Arial"/>
    </font>
    <font>
      <b/>
      <sz val="12"/>
      <name val="Arial"/>
    </font>
    <font>
      <b/>
      <sz val="13.5"/>
      <name val="Arial"/>
    </font>
    <font>
      <b/>
      <sz val="13.5"/>
      <name val="Arial"/>
      <family val="2"/>
    </font>
    <font>
      <b/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2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 applyProtection="1">
      <alignment horizontal="left"/>
    </xf>
    <xf numFmtId="2" fontId="0" fillId="0" borderId="0" xfId="0" applyNumberFormat="1" applyAlignment="1" applyProtection="1">
      <alignment horizontal="left"/>
    </xf>
    <xf numFmtId="2" fontId="10" fillId="2" borderId="0" xfId="0" applyNumberFormat="1" applyFont="1" applyFill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0" fontId="11" fillId="0" borderId="0" xfId="0" applyFont="1" applyAlignment="1" applyProtection="1">
      <alignment horizontal="left"/>
    </xf>
    <xf numFmtId="1" fontId="11" fillId="0" borderId="0" xfId="0" applyNumberFormat="1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</xf>
    <xf numFmtId="0" fontId="11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6">
    <dxf>
      <numFmt numFmtId="2" formatCode="0.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left" vertical="bottom" textRotation="0" wrapText="0" indent="0" relativeIndent="0" justifyLastLine="0" shrinkToFit="0" mergeCell="0" readingOrder="0"/>
      <protection locked="1" hidden="0"/>
    </dxf>
    <dxf>
      <alignment horizontal="left" vertical="bottom" textRotation="0" wrapText="0" indent="0" relativeIndent="0" justifyLastLine="0" shrinkToFit="0" mergeCell="0" readingOrder="0"/>
      <protection locked="1" hidden="0"/>
    </dxf>
    <dxf>
      <alignment horizontal="left" vertical="bottom" textRotation="0" wrapText="0" indent="0" relativeIndent="0" justifyLastLine="0" shrinkToFit="0" mergeCell="0" readingOrder="0"/>
      <protection locked="1" hidden="0"/>
    </dxf>
    <dxf>
      <alignment horizontal="left" vertical="bottom" textRotation="0" wrapText="0" indent="0" relativeIndent="0" justifyLastLine="0" shrinkToFit="0" mergeCell="0" readingOrder="0"/>
      <protection locked="1" hidden="0"/>
    </dxf>
    <dxf>
      <alignment horizontal="left" vertical="bottom" textRotation="0" wrapText="0" indent="0" relativeIndent="0" justifyLastLine="0" shrinkToFit="0" mergeCell="0" readingOrder="0"/>
      <protection locked="1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1" displayName="Tabela1" ref="A2:D19" totalsRowShown="0" headerRowDxfId="5" dataDxfId="4">
  <tableColumns count="4">
    <tableColumn id="1" name="CLAS." dataDxfId="3">
      <calculatedColumnFormula>RANK(C3,$C$4:$C$19)</calculatedColumnFormula>
    </tableColumn>
    <tableColumn id="2" name="DUPLAS" dataDxfId="2"/>
    <tableColumn id="13" name="TOTAL" dataDxfId="1">
      <calculatedColumnFormula>SUMIF(D3:D3,"&gt;="&amp;E3)</calculatedColumnFormula>
    </tableColumn>
    <tableColumn id="3" name="1ª R." dataDxfId="0"/>
  </tableColumns>
  <tableStyleInfo name="TableStyleLight9" showFirstColumn="1" showLastColumn="0" showRowStripes="1" showColumnStripes="1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workbookViewId="0">
      <selection activeCell="A14" sqref="A14"/>
    </sheetView>
  </sheetViews>
  <sheetFormatPr defaultRowHeight="12.75"/>
  <cols>
    <col min="1" max="1" width="35.140625" customWidth="1"/>
    <col min="2" max="12" width="6.7109375" customWidth="1"/>
  </cols>
  <sheetData>
    <row r="2" spans="1:14" ht="20.25">
      <c r="A2" s="2" t="s">
        <v>0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5" t="s">
        <v>1</v>
      </c>
      <c r="N2" s="6" t="s">
        <v>31</v>
      </c>
    </row>
    <row r="3" spans="1:14" ht="2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"/>
      <c r="N3" s="1"/>
    </row>
    <row r="4" spans="1:14" ht="18">
      <c r="A4" s="3" t="s">
        <v>7</v>
      </c>
      <c r="B4" s="4">
        <v>60.9</v>
      </c>
      <c r="C4" s="4">
        <v>57.7</v>
      </c>
      <c r="D4" s="4">
        <v>54.2</v>
      </c>
      <c r="E4" s="4">
        <v>0</v>
      </c>
      <c r="F4" s="4">
        <v>65.5</v>
      </c>
      <c r="G4" s="4">
        <v>60</v>
      </c>
      <c r="H4" s="4"/>
      <c r="I4" s="4"/>
      <c r="J4" s="4"/>
      <c r="K4" s="4"/>
      <c r="L4" s="1"/>
      <c r="M4" s="4">
        <f t="shared" ref="M4:M14" si="0">SUM(B4:L4)-SMALL((B4:L4),1)</f>
        <v>298.3</v>
      </c>
      <c r="N4" s="10" t="s">
        <v>21</v>
      </c>
    </row>
    <row r="5" spans="1:14" ht="18">
      <c r="A5" s="3" t="s">
        <v>6</v>
      </c>
      <c r="B5" s="4">
        <v>67.7</v>
      </c>
      <c r="C5" s="4">
        <v>56.8</v>
      </c>
      <c r="D5" s="4">
        <v>0</v>
      </c>
      <c r="E5" s="4">
        <v>59.1</v>
      </c>
      <c r="F5" s="4">
        <v>51.7</v>
      </c>
      <c r="G5" s="4">
        <v>55</v>
      </c>
      <c r="H5" s="4"/>
      <c r="I5" s="4"/>
      <c r="J5" s="4"/>
      <c r="K5" s="4"/>
      <c r="L5" s="1"/>
      <c r="M5" s="4">
        <f t="shared" si="0"/>
        <v>290.3</v>
      </c>
      <c r="N5" s="10" t="s">
        <v>22</v>
      </c>
    </row>
    <row r="6" spans="1:14" ht="18">
      <c r="A6" s="3" t="s">
        <v>9</v>
      </c>
      <c r="B6" s="4">
        <v>57.3</v>
      </c>
      <c r="C6" s="4">
        <v>57.7</v>
      </c>
      <c r="D6" s="4">
        <v>50</v>
      </c>
      <c r="E6" s="4">
        <v>55.5</v>
      </c>
      <c r="F6" s="4">
        <v>61.4</v>
      </c>
      <c r="G6" s="4">
        <v>57.5</v>
      </c>
      <c r="H6" s="4"/>
      <c r="I6" s="4"/>
      <c r="J6" s="4"/>
      <c r="K6" s="4"/>
      <c r="L6" s="1"/>
      <c r="M6" s="4">
        <f t="shared" si="0"/>
        <v>289.39999999999998</v>
      </c>
      <c r="N6" s="10" t="s">
        <v>23</v>
      </c>
    </row>
    <row r="7" spans="1:14" ht="18">
      <c r="A7" s="3" t="s">
        <v>4</v>
      </c>
      <c r="B7" s="4">
        <v>50.5</v>
      </c>
      <c r="C7" s="4">
        <v>46.8</v>
      </c>
      <c r="D7" s="4">
        <v>60.1</v>
      </c>
      <c r="E7" s="4">
        <v>0</v>
      </c>
      <c r="F7" s="4">
        <v>60.8</v>
      </c>
      <c r="G7" s="4">
        <v>62</v>
      </c>
      <c r="H7" s="4"/>
      <c r="I7" s="4"/>
      <c r="J7" s="4"/>
      <c r="K7" s="4"/>
      <c r="L7" s="1"/>
      <c r="M7" s="4">
        <f t="shared" si="0"/>
        <v>280.2</v>
      </c>
      <c r="N7" s="10" t="s">
        <v>24</v>
      </c>
    </row>
    <row r="8" spans="1:14" ht="18">
      <c r="A8" s="3" t="s">
        <v>34</v>
      </c>
      <c r="B8" s="4">
        <v>45.9</v>
      </c>
      <c r="C8" s="4">
        <v>49.1</v>
      </c>
      <c r="D8" s="4">
        <v>48.2</v>
      </c>
      <c r="E8" s="4">
        <v>43.2</v>
      </c>
      <c r="F8" s="4">
        <v>48.9</v>
      </c>
      <c r="G8" s="4">
        <v>46.4</v>
      </c>
      <c r="H8" s="4"/>
      <c r="I8" s="4"/>
      <c r="J8" s="4"/>
      <c r="K8" s="4"/>
      <c r="L8" s="1"/>
      <c r="M8" s="4">
        <f t="shared" si="0"/>
        <v>238.5</v>
      </c>
      <c r="N8" s="10" t="s">
        <v>25</v>
      </c>
    </row>
    <row r="9" spans="1:14" ht="18">
      <c r="A9" s="3" t="s">
        <v>5</v>
      </c>
      <c r="B9" s="4">
        <v>49.5</v>
      </c>
      <c r="C9" s="4">
        <v>42.3</v>
      </c>
      <c r="D9" s="4">
        <v>42.9</v>
      </c>
      <c r="E9" s="4">
        <v>54.5</v>
      </c>
      <c r="F9" s="4">
        <v>48.2</v>
      </c>
      <c r="G9" s="4">
        <v>0</v>
      </c>
      <c r="H9" s="4"/>
      <c r="I9" s="4"/>
      <c r="J9" s="4"/>
      <c r="K9" s="4"/>
      <c r="L9" s="1"/>
      <c r="M9" s="4">
        <f t="shared" si="0"/>
        <v>237.39999999999998</v>
      </c>
      <c r="N9" s="10" t="s">
        <v>26</v>
      </c>
    </row>
    <row r="10" spans="1:14" ht="18">
      <c r="A10" s="3" t="s">
        <v>2</v>
      </c>
      <c r="B10" s="4">
        <v>45.5</v>
      </c>
      <c r="C10" s="4">
        <v>47.3</v>
      </c>
      <c r="D10" s="4">
        <v>0</v>
      </c>
      <c r="E10" s="4">
        <v>55</v>
      </c>
      <c r="F10" s="4">
        <v>48.9</v>
      </c>
      <c r="G10" s="4">
        <v>33.5</v>
      </c>
      <c r="H10" s="4"/>
      <c r="I10" s="4"/>
      <c r="J10" s="4"/>
      <c r="K10" s="4"/>
      <c r="L10" s="1"/>
      <c r="M10" s="4">
        <f t="shared" si="0"/>
        <v>230.20000000000002</v>
      </c>
      <c r="N10" s="10" t="s">
        <v>27</v>
      </c>
    </row>
    <row r="11" spans="1:14" ht="18">
      <c r="A11" s="3" t="s">
        <v>32</v>
      </c>
      <c r="B11" s="4">
        <v>0</v>
      </c>
      <c r="C11" s="4">
        <v>43.2</v>
      </c>
      <c r="D11" s="4">
        <v>39.9</v>
      </c>
      <c r="E11" s="4">
        <v>52.3</v>
      </c>
      <c r="F11" s="4">
        <v>56.1</v>
      </c>
      <c r="G11" s="4">
        <v>0</v>
      </c>
      <c r="H11" s="4">
        <v>0</v>
      </c>
      <c r="I11" s="4"/>
      <c r="J11" s="4"/>
      <c r="K11" s="4"/>
      <c r="L11" s="1"/>
      <c r="M11" s="4">
        <f t="shared" si="0"/>
        <v>191.49999999999997</v>
      </c>
      <c r="N11" s="10" t="s">
        <v>28</v>
      </c>
    </row>
    <row r="12" spans="1:14" ht="18">
      <c r="A12" s="3" t="s">
        <v>3</v>
      </c>
      <c r="B12" s="4">
        <v>50.9</v>
      </c>
      <c r="C12" s="4">
        <v>0</v>
      </c>
      <c r="D12" s="4">
        <v>0</v>
      </c>
      <c r="E12" s="4">
        <v>0</v>
      </c>
      <c r="F12" s="4">
        <v>60.2</v>
      </c>
      <c r="G12" s="4">
        <v>53.5</v>
      </c>
      <c r="H12" s="4"/>
      <c r="I12" s="4"/>
      <c r="J12" s="4"/>
      <c r="K12" s="4"/>
      <c r="L12" s="1"/>
      <c r="M12" s="4">
        <f t="shared" si="0"/>
        <v>164.6</v>
      </c>
      <c r="N12" s="10" t="s">
        <v>29</v>
      </c>
    </row>
    <row r="13" spans="1:14" ht="18">
      <c r="A13" s="3" t="s">
        <v>33</v>
      </c>
      <c r="B13" s="4">
        <v>0</v>
      </c>
      <c r="C13" s="4">
        <v>33.200000000000003</v>
      </c>
      <c r="D13" s="4">
        <v>32.700000000000003</v>
      </c>
      <c r="E13" s="4">
        <v>37.700000000000003</v>
      </c>
      <c r="F13" s="4">
        <v>47</v>
      </c>
      <c r="G13" s="4">
        <v>0</v>
      </c>
      <c r="H13" s="4">
        <v>0</v>
      </c>
      <c r="I13" s="4"/>
      <c r="J13" s="4"/>
      <c r="K13" s="4"/>
      <c r="L13" s="1"/>
      <c r="M13" s="4">
        <f t="shared" si="0"/>
        <v>150.60000000000002</v>
      </c>
      <c r="N13" s="10" t="s">
        <v>30</v>
      </c>
    </row>
    <row r="14" spans="1:14" ht="18">
      <c r="A14" s="3" t="s">
        <v>8</v>
      </c>
      <c r="B14" s="4">
        <v>46.8</v>
      </c>
      <c r="C14" s="4">
        <v>0</v>
      </c>
      <c r="D14" s="4">
        <v>0</v>
      </c>
      <c r="E14" s="4">
        <v>0</v>
      </c>
      <c r="F14" s="4">
        <v>0</v>
      </c>
      <c r="G14" s="4">
        <v>30.5</v>
      </c>
      <c r="H14" s="4"/>
      <c r="I14" s="4"/>
      <c r="J14" s="4"/>
      <c r="K14" s="4"/>
      <c r="L14" s="1"/>
      <c r="M14" s="4">
        <f t="shared" si="0"/>
        <v>77.3</v>
      </c>
      <c r="N14" s="10" t="s">
        <v>35</v>
      </c>
    </row>
    <row r="15" spans="1:14" ht="15.75">
      <c r="M15" s="8"/>
    </row>
    <row r="16" spans="1:14" ht="15.75">
      <c r="M16" s="8"/>
    </row>
    <row r="17" spans="13:13">
      <c r="M17" s="9"/>
    </row>
  </sheetData>
  <phoneticPr fontId="1" type="noConversion"/>
  <pageMargins left="0.78740157499999996" right="0.78740157499999996" top="0.984251969" bottom="0.984251969" header="0.5" footer="0.5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workbookViewId="0">
      <selection activeCell="M2" sqref="A2:M19"/>
    </sheetView>
  </sheetViews>
  <sheetFormatPr defaultRowHeight="12.75"/>
  <cols>
    <col min="1" max="1" width="36.7109375" customWidth="1"/>
    <col min="2" max="11" width="6.7109375" customWidth="1"/>
    <col min="12" max="12" width="9.7109375" customWidth="1"/>
    <col min="14" max="14" width="5.7109375" customWidth="1"/>
    <col min="15" max="15" width="7.140625" customWidth="1"/>
  </cols>
  <sheetData>
    <row r="2" spans="1:17" ht="20.25">
      <c r="A2" s="14" t="s">
        <v>0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5" t="s">
        <v>1</v>
      </c>
      <c r="M2" s="6" t="s">
        <v>31</v>
      </c>
    </row>
    <row r="3" spans="1:17" ht="20.25">
      <c r="A3" s="2" t="s">
        <v>36</v>
      </c>
      <c r="B3" s="11">
        <v>41151</v>
      </c>
      <c r="C3" s="11">
        <v>41165</v>
      </c>
      <c r="D3" s="11">
        <v>41172</v>
      </c>
      <c r="E3" s="11">
        <v>41179</v>
      </c>
      <c r="F3" s="11">
        <v>41186</v>
      </c>
      <c r="G3" s="11">
        <v>41193</v>
      </c>
      <c r="H3" s="11">
        <v>41200</v>
      </c>
      <c r="I3" s="11">
        <v>41207</v>
      </c>
      <c r="J3" s="11">
        <v>41214</v>
      </c>
      <c r="K3" s="11">
        <v>41221</v>
      </c>
      <c r="L3" s="7"/>
      <c r="M3" s="1"/>
    </row>
    <row r="4" spans="1:17" ht="18">
      <c r="A4" s="3" t="s">
        <v>41</v>
      </c>
      <c r="B4" s="12">
        <v>2.89</v>
      </c>
      <c r="C4" s="4" t="s">
        <v>52</v>
      </c>
      <c r="D4" s="4">
        <v>1.06</v>
      </c>
      <c r="E4" s="4">
        <v>0.48</v>
      </c>
      <c r="F4" s="4"/>
      <c r="G4" s="4"/>
      <c r="H4" s="4"/>
      <c r="I4" s="4"/>
      <c r="J4" s="4"/>
      <c r="K4" s="4"/>
      <c r="L4" s="4">
        <f t="shared" ref="L4:L19" si="0">SUM(B4:K4)</f>
        <v>4.43</v>
      </c>
      <c r="M4" s="13" t="s">
        <v>21</v>
      </c>
      <c r="N4">
        <f t="shared" ref="N4:N19" si="1">SMALL(B4:K4,1)</f>
        <v>0.48</v>
      </c>
      <c r="O4">
        <f t="shared" ref="O4:O19" si="2">SMALL(B4:K4,2)</f>
        <v>1.06</v>
      </c>
      <c r="P4">
        <f t="shared" ref="P4:P19" si="3">SMALL(B4:K4,3)</f>
        <v>2.89</v>
      </c>
      <c r="Q4" t="e">
        <f t="shared" ref="Q4:Q19" si="4">SMALL(B4:K4,4)</f>
        <v>#NUM!</v>
      </c>
    </row>
    <row r="5" spans="1:17" ht="18">
      <c r="A5" s="3" t="s">
        <v>54</v>
      </c>
      <c r="B5" s="12" t="s">
        <v>52</v>
      </c>
      <c r="C5" s="12" t="s">
        <v>52</v>
      </c>
      <c r="D5" s="4">
        <v>2.58</v>
      </c>
      <c r="E5" s="12">
        <v>1</v>
      </c>
      <c r="F5" s="4"/>
      <c r="G5" s="4"/>
      <c r="H5" s="4"/>
      <c r="I5" s="4"/>
      <c r="J5" s="4"/>
      <c r="K5" s="4"/>
      <c r="L5" s="4">
        <f t="shared" si="0"/>
        <v>3.58</v>
      </c>
      <c r="M5" s="13" t="s">
        <v>22</v>
      </c>
      <c r="N5">
        <f t="shared" si="1"/>
        <v>1</v>
      </c>
      <c r="O5">
        <f t="shared" si="2"/>
        <v>2.58</v>
      </c>
      <c r="P5" t="e">
        <f t="shared" si="3"/>
        <v>#NUM!</v>
      </c>
      <c r="Q5" t="e">
        <f t="shared" si="4"/>
        <v>#NUM!</v>
      </c>
    </row>
    <row r="6" spans="1:17" ht="18">
      <c r="A6" s="3" t="s">
        <v>38</v>
      </c>
      <c r="B6" s="4">
        <v>1.18</v>
      </c>
      <c r="C6" s="4">
        <v>1.83</v>
      </c>
      <c r="D6" s="4">
        <v>0.33</v>
      </c>
      <c r="E6" s="12">
        <v>-0.6</v>
      </c>
      <c r="F6" s="4"/>
      <c r="G6" s="4"/>
      <c r="H6" s="4"/>
      <c r="I6" s="4"/>
      <c r="J6" s="4"/>
      <c r="K6" s="4"/>
      <c r="L6" s="4">
        <f t="shared" si="0"/>
        <v>2.7399999999999998</v>
      </c>
      <c r="M6" s="13" t="s">
        <v>23</v>
      </c>
      <c r="N6">
        <f t="shared" si="1"/>
        <v>-0.6</v>
      </c>
      <c r="O6">
        <f t="shared" si="2"/>
        <v>0.33</v>
      </c>
      <c r="P6">
        <f t="shared" si="3"/>
        <v>1.18</v>
      </c>
      <c r="Q6">
        <f t="shared" si="4"/>
        <v>1.83</v>
      </c>
    </row>
    <row r="7" spans="1:17" ht="18">
      <c r="A7" s="3" t="s">
        <v>42</v>
      </c>
      <c r="B7" s="12">
        <v>0.76</v>
      </c>
      <c r="C7" s="4">
        <v>0.27</v>
      </c>
      <c r="D7" s="4">
        <v>1.56</v>
      </c>
      <c r="E7" s="4" t="s">
        <v>52</v>
      </c>
      <c r="F7" s="4"/>
      <c r="G7" s="4"/>
      <c r="H7" s="4"/>
      <c r="I7" s="4"/>
      <c r="J7" s="4"/>
      <c r="K7" s="4"/>
      <c r="L7" s="4">
        <f t="shared" si="0"/>
        <v>2.59</v>
      </c>
      <c r="M7" s="13" t="s">
        <v>24</v>
      </c>
      <c r="N7">
        <f t="shared" si="1"/>
        <v>0.27</v>
      </c>
      <c r="O7">
        <f t="shared" si="2"/>
        <v>0.76</v>
      </c>
      <c r="P7">
        <f t="shared" si="3"/>
        <v>1.56</v>
      </c>
      <c r="Q7" t="e">
        <f t="shared" si="4"/>
        <v>#NUM!</v>
      </c>
    </row>
    <row r="8" spans="1:17" ht="18">
      <c r="A8" s="3" t="s">
        <v>37</v>
      </c>
      <c r="B8" s="12">
        <v>1.1000000000000001</v>
      </c>
      <c r="C8" s="4">
        <v>1.47</v>
      </c>
      <c r="D8" s="4" t="s">
        <v>52</v>
      </c>
      <c r="E8" s="12">
        <v>-0.23</v>
      </c>
      <c r="F8" s="4"/>
      <c r="G8" s="4"/>
      <c r="H8" s="4"/>
      <c r="I8" s="4"/>
      <c r="J8" s="4"/>
      <c r="K8" s="4"/>
      <c r="L8" s="4">
        <f t="shared" si="0"/>
        <v>2.3400000000000003</v>
      </c>
      <c r="M8" s="13" t="s">
        <v>25</v>
      </c>
      <c r="N8">
        <f t="shared" si="1"/>
        <v>-0.23</v>
      </c>
      <c r="O8">
        <f t="shared" si="2"/>
        <v>1.1000000000000001</v>
      </c>
      <c r="P8">
        <f t="shared" si="3"/>
        <v>1.47</v>
      </c>
      <c r="Q8" t="e">
        <f t="shared" si="4"/>
        <v>#NUM!</v>
      </c>
    </row>
    <row r="9" spans="1:17" ht="18">
      <c r="A9" s="3" t="s">
        <v>50</v>
      </c>
      <c r="B9" s="12" t="s">
        <v>52</v>
      </c>
      <c r="C9" s="12">
        <v>0.35</v>
      </c>
      <c r="D9" s="4" t="s">
        <v>52</v>
      </c>
      <c r="E9" s="12">
        <v>1.4</v>
      </c>
      <c r="F9" s="4"/>
      <c r="G9" s="4"/>
      <c r="H9" s="4"/>
      <c r="I9" s="4"/>
      <c r="J9" s="4"/>
      <c r="K9" s="4"/>
      <c r="L9" s="4">
        <f t="shared" si="0"/>
        <v>1.75</v>
      </c>
      <c r="M9" s="13" t="s">
        <v>26</v>
      </c>
      <c r="N9">
        <f t="shared" si="1"/>
        <v>0.35</v>
      </c>
      <c r="O9">
        <f t="shared" si="2"/>
        <v>1.4</v>
      </c>
      <c r="P9" t="e">
        <f t="shared" si="3"/>
        <v>#NUM!</v>
      </c>
      <c r="Q9" t="e">
        <f t="shared" si="4"/>
        <v>#NUM!</v>
      </c>
    </row>
    <row r="10" spans="1:17" ht="18">
      <c r="A10" s="3" t="s">
        <v>53</v>
      </c>
      <c r="B10" s="12" t="s">
        <v>52</v>
      </c>
      <c r="C10" s="12" t="s">
        <v>52</v>
      </c>
      <c r="D10" s="4">
        <v>0.81</v>
      </c>
      <c r="E10" s="4" t="s">
        <v>52</v>
      </c>
      <c r="F10" s="4"/>
      <c r="G10" s="4"/>
      <c r="H10" s="4"/>
      <c r="I10" s="4"/>
      <c r="J10" s="4"/>
      <c r="K10" s="4"/>
      <c r="L10" s="4">
        <f t="shared" si="0"/>
        <v>0.81</v>
      </c>
      <c r="M10" s="13" t="s">
        <v>27</v>
      </c>
      <c r="N10">
        <f t="shared" si="1"/>
        <v>0.81</v>
      </c>
      <c r="O10" t="e">
        <f t="shared" si="2"/>
        <v>#NUM!</v>
      </c>
      <c r="P10" t="e">
        <f t="shared" si="3"/>
        <v>#NUM!</v>
      </c>
      <c r="Q10" t="e">
        <f t="shared" si="4"/>
        <v>#NUM!</v>
      </c>
    </row>
    <row r="11" spans="1:17" ht="18">
      <c r="A11" s="3" t="s">
        <v>49</v>
      </c>
      <c r="B11" s="12" t="s">
        <v>52</v>
      </c>
      <c r="C11" s="12">
        <v>0.54</v>
      </c>
      <c r="D11" s="12">
        <v>-1.21</v>
      </c>
      <c r="E11" s="4">
        <v>1.48</v>
      </c>
      <c r="F11" s="4"/>
      <c r="G11" s="4"/>
      <c r="H11" s="4"/>
      <c r="I11" s="4"/>
      <c r="J11" s="4"/>
      <c r="K11" s="4"/>
      <c r="L11" s="4">
        <f t="shared" si="0"/>
        <v>0.81</v>
      </c>
      <c r="M11" s="13" t="s">
        <v>27</v>
      </c>
      <c r="N11">
        <f t="shared" si="1"/>
        <v>-1.21</v>
      </c>
      <c r="O11">
        <f t="shared" si="2"/>
        <v>0.54</v>
      </c>
      <c r="P11">
        <f t="shared" si="3"/>
        <v>1.48</v>
      </c>
      <c r="Q11" t="e">
        <f t="shared" si="4"/>
        <v>#NUM!</v>
      </c>
    </row>
    <row r="12" spans="1:17" ht="18">
      <c r="A12" s="3" t="s">
        <v>4</v>
      </c>
      <c r="B12" s="12">
        <v>-0.35</v>
      </c>
      <c r="C12" s="12">
        <v>0.4</v>
      </c>
      <c r="D12" s="4">
        <v>0.48</v>
      </c>
      <c r="E12" s="12">
        <v>-0.2</v>
      </c>
      <c r="F12" s="4"/>
      <c r="G12" s="4"/>
      <c r="H12" s="4"/>
      <c r="I12" s="4"/>
      <c r="J12" s="4"/>
      <c r="K12" s="4"/>
      <c r="L12" s="4">
        <f t="shared" si="0"/>
        <v>0.33</v>
      </c>
      <c r="M12" s="13" t="s">
        <v>29</v>
      </c>
      <c r="N12">
        <f t="shared" si="1"/>
        <v>-0.35</v>
      </c>
      <c r="O12">
        <f t="shared" si="2"/>
        <v>-0.2</v>
      </c>
      <c r="P12">
        <f t="shared" si="3"/>
        <v>0.4</v>
      </c>
      <c r="Q12">
        <f t="shared" si="4"/>
        <v>0.48</v>
      </c>
    </row>
    <row r="13" spans="1:17" ht="18">
      <c r="A13" s="3" t="s">
        <v>5</v>
      </c>
      <c r="B13" s="12">
        <v>-0.77</v>
      </c>
      <c r="C13" s="4">
        <v>0.53</v>
      </c>
      <c r="D13" s="4">
        <v>0.06</v>
      </c>
      <c r="E13" s="12">
        <v>-7.0000000000000007E-2</v>
      </c>
      <c r="F13" s="4"/>
      <c r="G13" s="4"/>
      <c r="H13" s="4"/>
      <c r="I13" s="4"/>
      <c r="J13" s="4"/>
      <c r="K13" s="4"/>
      <c r="L13" s="4">
        <f t="shared" si="0"/>
        <v>-0.25</v>
      </c>
      <c r="M13" s="13" t="s">
        <v>30</v>
      </c>
      <c r="N13">
        <f t="shared" si="1"/>
        <v>-0.77</v>
      </c>
      <c r="O13">
        <f t="shared" si="2"/>
        <v>-7.0000000000000007E-2</v>
      </c>
      <c r="P13">
        <f t="shared" si="3"/>
        <v>0.06</v>
      </c>
      <c r="Q13">
        <f t="shared" si="4"/>
        <v>0.53</v>
      </c>
    </row>
    <row r="14" spans="1:17" ht="18">
      <c r="A14" s="3" t="s">
        <v>48</v>
      </c>
      <c r="B14" s="12" t="s">
        <v>52</v>
      </c>
      <c r="C14" s="12">
        <v>0.92</v>
      </c>
      <c r="D14" s="4" t="s">
        <v>52</v>
      </c>
      <c r="E14" s="12">
        <v>-1.38</v>
      </c>
      <c r="F14" s="4"/>
      <c r="G14" s="4"/>
      <c r="H14" s="4"/>
      <c r="I14" s="4"/>
      <c r="J14" s="4"/>
      <c r="K14" s="4"/>
      <c r="L14" s="4">
        <f t="shared" si="0"/>
        <v>-0.45999999999999985</v>
      </c>
      <c r="M14" s="13" t="s">
        <v>44</v>
      </c>
      <c r="N14">
        <f t="shared" si="1"/>
        <v>-1.38</v>
      </c>
      <c r="O14">
        <f t="shared" si="2"/>
        <v>0.92</v>
      </c>
      <c r="P14" t="e">
        <f t="shared" si="3"/>
        <v>#NUM!</v>
      </c>
      <c r="Q14" t="e">
        <f t="shared" si="4"/>
        <v>#NUM!</v>
      </c>
    </row>
    <row r="15" spans="1:17" ht="18">
      <c r="A15" s="3" t="s">
        <v>40</v>
      </c>
      <c r="B15" s="12">
        <v>-1.63</v>
      </c>
      <c r="C15" s="4" t="s">
        <v>52</v>
      </c>
      <c r="D15" s="4" t="s">
        <v>52</v>
      </c>
      <c r="E15" s="4" t="s">
        <v>52</v>
      </c>
      <c r="F15" s="4"/>
      <c r="G15" s="4"/>
      <c r="H15" s="4"/>
      <c r="I15" s="4"/>
      <c r="J15" s="4"/>
      <c r="K15" s="4"/>
      <c r="L15" s="4">
        <f t="shared" si="0"/>
        <v>-1.63</v>
      </c>
      <c r="M15" s="13" t="s">
        <v>45</v>
      </c>
      <c r="N15">
        <f t="shared" si="1"/>
        <v>-1.63</v>
      </c>
      <c r="O15" t="e">
        <f t="shared" si="2"/>
        <v>#NUM!</v>
      </c>
      <c r="P15" t="e">
        <f t="shared" si="3"/>
        <v>#NUM!</v>
      </c>
      <c r="Q15" t="e">
        <f t="shared" si="4"/>
        <v>#NUM!</v>
      </c>
    </row>
    <row r="16" spans="1:17" ht="18">
      <c r="A16" s="3" t="s">
        <v>39</v>
      </c>
      <c r="B16" s="12">
        <v>-1.1200000000000001</v>
      </c>
      <c r="C16" s="12">
        <v>-1.69</v>
      </c>
      <c r="D16" s="4" t="s">
        <v>52</v>
      </c>
      <c r="E16" s="4" t="s">
        <v>52</v>
      </c>
      <c r="F16" s="4"/>
      <c r="G16" s="4"/>
      <c r="H16" s="4"/>
      <c r="I16" s="4"/>
      <c r="J16" s="4"/>
      <c r="K16" s="4"/>
      <c r="L16" s="4">
        <f t="shared" si="0"/>
        <v>-2.81</v>
      </c>
      <c r="M16" s="13" t="s">
        <v>46</v>
      </c>
      <c r="N16">
        <f t="shared" si="1"/>
        <v>-1.69</v>
      </c>
      <c r="O16">
        <f t="shared" si="2"/>
        <v>-1.1200000000000001</v>
      </c>
      <c r="P16" t="e">
        <f t="shared" si="3"/>
        <v>#NUM!</v>
      </c>
      <c r="Q16" t="e">
        <f t="shared" si="4"/>
        <v>#NUM!</v>
      </c>
    </row>
    <row r="17" spans="1:17" ht="18">
      <c r="A17" s="3" t="s">
        <v>51</v>
      </c>
      <c r="B17" s="12" t="s">
        <v>52</v>
      </c>
      <c r="C17" s="12">
        <v>-2.97</v>
      </c>
      <c r="D17" s="4" t="s">
        <v>52</v>
      </c>
      <c r="E17" s="4" t="s">
        <v>52</v>
      </c>
      <c r="F17" s="4"/>
      <c r="G17" s="4"/>
      <c r="H17" s="4"/>
      <c r="I17" s="4"/>
      <c r="J17" s="4"/>
      <c r="K17" s="4"/>
      <c r="L17" s="4">
        <f t="shared" si="0"/>
        <v>-2.97</v>
      </c>
      <c r="M17" s="13" t="s">
        <v>47</v>
      </c>
      <c r="N17">
        <f t="shared" si="1"/>
        <v>-2.97</v>
      </c>
      <c r="O17" t="e">
        <f t="shared" si="2"/>
        <v>#NUM!</v>
      </c>
      <c r="P17" t="e">
        <f t="shared" si="3"/>
        <v>#NUM!</v>
      </c>
      <c r="Q17" t="e">
        <f t="shared" si="4"/>
        <v>#NUM!</v>
      </c>
    </row>
    <row r="18" spans="1:17" ht="18">
      <c r="A18" s="3" t="s">
        <v>43</v>
      </c>
      <c r="B18" s="12">
        <v>-0.83</v>
      </c>
      <c r="C18" s="12">
        <v>-0.75</v>
      </c>
      <c r="D18" s="12">
        <v>-2.4300000000000002</v>
      </c>
      <c r="E18" s="4" t="s">
        <v>52</v>
      </c>
      <c r="F18" s="4"/>
      <c r="G18" s="4"/>
      <c r="H18" s="4"/>
      <c r="I18" s="4"/>
      <c r="J18" s="4"/>
      <c r="K18" s="4"/>
      <c r="L18" s="12">
        <f t="shared" si="0"/>
        <v>-4.01</v>
      </c>
      <c r="M18" s="13" t="s">
        <v>55</v>
      </c>
      <c r="N18">
        <f t="shared" si="1"/>
        <v>-2.4300000000000002</v>
      </c>
      <c r="O18">
        <f t="shared" si="2"/>
        <v>-0.83</v>
      </c>
      <c r="P18">
        <f t="shared" si="3"/>
        <v>-0.75</v>
      </c>
      <c r="Q18" t="e">
        <f t="shared" si="4"/>
        <v>#NUM!</v>
      </c>
    </row>
    <row r="19" spans="1:17" ht="18">
      <c r="A19" s="3" t="s">
        <v>2</v>
      </c>
      <c r="B19" s="12">
        <v>-1.23</v>
      </c>
      <c r="C19" s="12">
        <v>-0.9</v>
      </c>
      <c r="D19" s="12">
        <v>-1.94</v>
      </c>
      <c r="E19" s="12">
        <v>-1.88</v>
      </c>
      <c r="F19" s="4"/>
      <c r="G19" s="4"/>
      <c r="H19" s="4"/>
      <c r="I19" s="4"/>
      <c r="J19" s="4"/>
      <c r="K19" s="4"/>
      <c r="L19" s="4">
        <f t="shared" si="0"/>
        <v>-5.95</v>
      </c>
      <c r="M19" s="13" t="s">
        <v>56</v>
      </c>
      <c r="N19">
        <f t="shared" si="1"/>
        <v>-1.94</v>
      </c>
      <c r="O19">
        <f t="shared" si="2"/>
        <v>-1.88</v>
      </c>
      <c r="P19">
        <f t="shared" si="3"/>
        <v>-1.23</v>
      </c>
      <c r="Q19">
        <f t="shared" si="4"/>
        <v>-0.9</v>
      </c>
    </row>
    <row r="20" spans="1:17" ht="15.75">
      <c r="L20" s="8"/>
    </row>
    <row r="21" spans="1:17" ht="15.75">
      <c r="L21" s="8"/>
    </row>
    <row r="22" spans="1:17">
      <c r="L22" s="9"/>
    </row>
  </sheetData>
  <phoneticPr fontId="1" type="noConversion"/>
  <pageMargins left="0.78740157499999996" right="0.78740157499999996" top="0.984251969" bottom="0.984251969" header="0.5" footer="0.5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tabSelected="1" topLeftCell="A2" workbookViewId="0">
      <selection activeCell="B9" sqref="B9"/>
    </sheetView>
  </sheetViews>
  <sheetFormatPr defaultRowHeight="18" customHeight="1"/>
  <cols>
    <col min="1" max="1" width="8.5703125" style="15" customWidth="1"/>
    <col min="2" max="2" width="28.7109375" style="15" customWidth="1"/>
    <col min="3" max="3" width="8.85546875" style="15" customWidth="1"/>
    <col min="4" max="12" width="7.28515625" style="15" customWidth="1"/>
    <col min="13" max="13" width="8.140625" style="15" customWidth="1"/>
    <col min="14" max="14" width="0" hidden="1" customWidth="1"/>
    <col min="15" max="15" width="0" style="15" hidden="1" customWidth="1"/>
    <col min="16" max="16" width="9.140625" style="15"/>
    <col min="17" max="17" width="7.7109375" style="15" customWidth="1"/>
    <col min="18" max="18" width="26.28515625" style="15" customWidth="1"/>
    <col min="19" max="19" width="9.140625" style="15"/>
    <col min="20" max="29" width="7.42578125" style="15" customWidth="1"/>
    <col min="30" max="16384" width="9.140625" style="15"/>
  </cols>
  <sheetData>
    <row r="1" spans="1:19" ht="18" hidden="1" customHeight="1">
      <c r="D1" s="16">
        <f>9-COUNTBLANK(D4:D12)</f>
        <v>9</v>
      </c>
      <c r="E1" s="16" t="e">
        <f>9-COUNTBLANK(#REF!)</f>
        <v>#REF!</v>
      </c>
      <c r="F1" s="16" t="e">
        <f>9-COUNTBLANK(#REF!)</f>
        <v>#REF!</v>
      </c>
      <c r="G1" s="16" t="e">
        <f>9-COUNTBLANK(#REF!)</f>
        <v>#REF!</v>
      </c>
      <c r="H1" s="16" t="e">
        <f>9-COUNTBLANK(#REF!)</f>
        <v>#REF!</v>
      </c>
      <c r="I1" s="16" t="e">
        <f>9-COUNTBLANK(#REF!)</f>
        <v>#REF!</v>
      </c>
      <c r="J1" s="16" t="e">
        <f>9-COUNTBLANK(#REF!)</f>
        <v>#REF!</v>
      </c>
      <c r="K1" s="16" t="e">
        <f>9-COUNTBLANK(#REF!)</f>
        <v>#REF!</v>
      </c>
      <c r="L1" s="16" t="e">
        <f>9-COUNTBLANK(#REF!)</f>
        <v>#REF!</v>
      </c>
      <c r="M1" s="16" t="e">
        <f>9-COUNTBLANK(#REF!)</f>
        <v>#REF!</v>
      </c>
      <c r="N1" s="15"/>
    </row>
    <row r="2" spans="1:19" ht="18" customHeight="1">
      <c r="A2" s="15" t="s">
        <v>31</v>
      </c>
      <c r="B2" s="15" t="s">
        <v>0</v>
      </c>
      <c r="C2" s="15" t="s">
        <v>1</v>
      </c>
      <c r="D2" s="22" t="s">
        <v>10</v>
      </c>
      <c r="E2" s="17">
        <f>ROUND((10-COUNTIF(D1:M1,0))*0.7,0)</f>
        <v>7</v>
      </c>
      <c r="N2" s="15"/>
    </row>
    <row r="3" spans="1:19" ht="18" customHeight="1">
      <c r="B3" s="15" t="s">
        <v>36</v>
      </c>
      <c r="D3" s="23">
        <v>41284</v>
      </c>
      <c r="G3" s="19"/>
      <c r="H3" s="19"/>
      <c r="I3" s="19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8" customHeight="1">
      <c r="A4" s="15">
        <f t="shared" ref="A4:A19" si="0">RANK(C4,$C$4:$C$19)</f>
        <v>2</v>
      </c>
      <c r="B4" s="24" t="s">
        <v>4</v>
      </c>
      <c r="C4" s="21">
        <f t="shared" ref="C4:C19" si="1">SUMIF(D4:D4,"&gt;="&amp;E4)</f>
        <v>62.6</v>
      </c>
      <c r="D4" s="25">
        <v>62.6</v>
      </c>
      <c r="E4" s="15">
        <f t="shared" ref="E4:E19" si="2">IFERROR(LARGE(D4:D4,E$2),-100)</f>
        <v>-100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8" customHeight="1">
      <c r="A5" s="15">
        <f t="shared" si="0"/>
        <v>6</v>
      </c>
      <c r="B5" s="24" t="s">
        <v>58</v>
      </c>
      <c r="C5" s="21">
        <f t="shared" si="1"/>
        <v>61.8</v>
      </c>
      <c r="D5" s="25">
        <v>61.8</v>
      </c>
      <c r="E5" s="15">
        <f t="shared" si="2"/>
        <v>-100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8" customHeight="1">
      <c r="A6" s="15">
        <f t="shared" si="0"/>
        <v>7</v>
      </c>
      <c r="B6" s="24" t="s">
        <v>59</v>
      </c>
      <c r="C6" s="21">
        <f t="shared" si="1"/>
        <v>58.7</v>
      </c>
      <c r="D6" s="26">
        <v>58.7</v>
      </c>
      <c r="E6" s="15">
        <f t="shared" si="2"/>
        <v>-100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8" customHeight="1">
      <c r="A7" s="15">
        <f t="shared" si="0"/>
        <v>4</v>
      </c>
      <c r="B7" s="24" t="s">
        <v>60</v>
      </c>
      <c r="C7" s="21">
        <f t="shared" si="1"/>
        <v>62.1</v>
      </c>
      <c r="D7" s="25">
        <v>62.1</v>
      </c>
      <c r="E7" s="15">
        <f t="shared" si="2"/>
        <v>-100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8" customHeight="1">
      <c r="A8" s="15">
        <f t="shared" si="0"/>
        <v>1</v>
      </c>
      <c r="B8" s="24" t="s">
        <v>61</v>
      </c>
      <c r="C8" s="21">
        <f t="shared" si="1"/>
        <v>69.3</v>
      </c>
      <c r="D8" s="25">
        <v>69.3</v>
      </c>
      <c r="E8" s="15">
        <f t="shared" si="2"/>
        <v>-100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8" customHeight="1">
      <c r="A9" s="15">
        <f t="shared" si="0"/>
        <v>9</v>
      </c>
      <c r="B9" s="24" t="s">
        <v>62</v>
      </c>
      <c r="C9" s="21">
        <f t="shared" si="1"/>
        <v>55</v>
      </c>
      <c r="D9" s="25">
        <v>55</v>
      </c>
      <c r="E9" s="15">
        <f t="shared" si="2"/>
        <v>-100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8" customHeight="1">
      <c r="A10" s="15">
        <f t="shared" si="0"/>
        <v>12</v>
      </c>
      <c r="B10" s="24" t="s">
        <v>63</v>
      </c>
      <c r="C10" s="21">
        <f t="shared" si="1"/>
        <v>50</v>
      </c>
      <c r="D10" s="25">
        <v>50</v>
      </c>
      <c r="E10" s="15">
        <f t="shared" si="2"/>
        <v>-100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8" customHeight="1">
      <c r="A11" s="15">
        <f t="shared" si="0"/>
        <v>10</v>
      </c>
      <c r="B11" s="24" t="s">
        <v>64</v>
      </c>
      <c r="C11" s="21">
        <f t="shared" si="1"/>
        <v>54.1</v>
      </c>
      <c r="D11" s="25">
        <v>54.1</v>
      </c>
      <c r="E11" s="15">
        <f t="shared" si="2"/>
        <v>-100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8" customHeight="1">
      <c r="A12" s="15">
        <f t="shared" si="0"/>
        <v>13</v>
      </c>
      <c r="B12" s="28" t="s">
        <v>65</v>
      </c>
      <c r="C12" s="21">
        <f t="shared" si="1"/>
        <v>39.5</v>
      </c>
      <c r="D12" s="25">
        <v>39.5</v>
      </c>
      <c r="E12" s="15">
        <f t="shared" si="2"/>
        <v>-100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8" customHeight="1">
      <c r="A13" s="15">
        <f t="shared" si="0"/>
        <v>2</v>
      </c>
      <c r="B13" s="28" t="s">
        <v>66</v>
      </c>
      <c r="C13" s="21">
        <f t="shared" si="1"/>
        <v>62.6</v>
      </c>
      <c r="D13" s="25">
        <v>62.6</v>
      </c>
      <c r="E13" s="15">
        <f t="shared" si="2"/>
        <v>-100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>
      <c r="A14" s="15">
        <f t="shared" si="0"/>
        <v>11</v>
      </c>
      <c r="B14" s="28" t="s">
        <v>67</v>
      </c>
      <c r="C14" s="21">
        <f t="shared" si="1"/>
        <v>51.9</v>
      </c>
      <c r="D14" s="25">
        <v>51.9</v>
      </c>
      <c r="E14" s="15">
        <f t="shared" si="2"/>
        <v>-100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8" customHeight="1">
      <c r="A15" s="15">
        <f t="shared" si="0"/>
        <v>5</v>
      </c>
      <c r="B15" s="28" t="s">
        <v>68</v>
      </c>
      <c r="C15" s="21">
        <f t="shared" si="1"/>
        <v>61.9</v>
      </c>
      <c r="D15" s="25">
        <v>61.9</v>
      </c>
      <c r="E15" s="15">
        <f t="shared" si="2"/>
        <v>-100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8" customHeight="1">
      <c r="A16" s="15">
        <f t="shared" si="0"/>
        <v>8</v>
      </c>
      <c r="B16" s="28" t="s">
        <v>69</v>
      </c>
      <c r="C16" s="21">
        <f t="shared" si="1"/>
        <v>56.2</v>
      </c>
      <c r="D16" s="25">
        <v>56.2</v>
      </c>
      <c r="E16" s="15">
        <f t="shared" si="2"/>
        <v>-100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8" customHeight="1">
      <c r="A17" s="15">
        <f t="shared" si="0"/>
        <v>14</v>
      </c>
      <c r="B17" s="28" t="s">
        <v>70</v>
      </c>
      <c r="C17" s="21">
        <f t="shared" si="1"/>
        <v>0</v>
      </c>
      <c r="D17" s="25"/>
      <c r="E17" s="15">
        <f t="shared" si="2"/>
        <v>-100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8" customHeight="1">
      <c r="A18" s="15">
        <f t="shared" si="0"/>
        <v>14</v>
      </c>
      <c r="B18" s="24"/>
      <c r="C18" s="21">
        <f t="shared" si="1"/>
        <v>0</v>
      </c>
      <c r="D18" s="25"/>
      <c r="E18" s="15">
        <f t="shared" si="2"/>
        <v>-100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8" customHeight="1">
      <c r="A19" s="15">
        <f t="shared" si="0"/>
        <v>14</v>
      </c>
      <c r="B19" s="24"/>
      <c r="C19" s="21">
        <f t="shared" si="1"/>
        <v>0</v>
      </c>
      <c r="D19" s="25"/>
      <c r="E19" s="15">
        <f t="shared" si="2"/>
        <v>-100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8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5"/>
    </row>
    <row r="21" spans="1:19" ht="18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5"/>
    </row>
    <row r="22" spans="1:19" ht="18" customHeight="1">
      <c r="B22" s="19" t="s">
        <v>57</v>
      </c>
      <c r="C22" s="27">
        <f>10-COUNTIF(D1:M1,0)-E2</f>
        <v>3</v>
      </c>
      <c r="D22" s="20"/>
      <c r="N22" s="15"/>
    </row>
    <row r="23" spans="1:19" ht="18" customHeight="1">
      <c r="N23" s="15"/>
    </row>
    <row r="24" spans="1:19" ht="18" customHeight="1">
      <c r="N24" s="15"/>
    </row>
  </sheetData>
  <sortState ref="A4:M19">
    <sortCondition ref="A4"/>
  </sortState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C4" unlockedFormula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Sheet1</vt:lpstr>
      <vt:lpstr>tord7-9</vt:lpstr>
      <vt:lpstr>Sheet2</vt:lpstr>
      <vt:lpstr>Sheet3</vt:lpstr>
    </vt:vector>
  </TitlesOfParts>
  <Company>BCRJ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Apuracao</dc:creator>
  <cp:lastModifiedBy>Isabella</cp:lastModifiedBy>
  <cp:lastPrinted>2012-09-28T02:21:02Z</cp:lastPrinted>
  <dcterms:created xsi:type="dcterms:W3CDTF">2011-04-05T18:50:07Z</dcterms:created>
  <dcterms:modified xsi:type="dcterms:W3CDTF">2013-01-11T15:23:12Z</dcterms:modified>
</cp:coreProperties>
</file>